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4"/>
    <sheet state="visible" name="Hoja 2" sheetId="2" r:id="rId5"/>
    <sheet state="visible" name="IPC" sheetId="3" r:id="rId6"/>
  </sheets>
  <definedNames/>
  <calcPr/>
  <extLst>
    <ext uri="GoogleSheetsCustomDataVersion2">
      <go:sheetsCustomData xmlns:go="http://customooxmlschemas.google.com/" r:id="rId7" roundtripDataChecksum="jiLUC4nW8/KjzOYpEKbImRJjFQbn6NfICgGcpjGRYL0="/>
    </ext>
  </extLst>
</workbook>
</file>

<file path=xl/sharedStrings.xml><?xml version="1.0" encoding="utf-8"?>
<sst xmlns="http://schemas.openxmlformats.org/spreadsheetml/2006/main" count="22" uniqueCount="17">
  <si>
    <t>UF día 31/12/2021</t>
  </si>
  <si>
    <t>Mes</t>
  </si>
  <si>
    <t>Días (d)</t>
  </si>
  <si>
    <t>IPC (%)</t>
  </si>
  <si>
    <t>UF Día 1</t>
  </si>
  <si>
    <t>UF Día 5</t>
  </si>
  <si>
    <t>UF Día 9</t>
  </si>
  <si>
    <t>Factor</t>
  </si>
  <si>
    <t>UF Día 10</t>
  </si>
  <si>
    <t>UF Día 20</t>
  </si>
  <si>
    <t>UF último día del mes</t>
  </si>
  <si>
    <t>Cuota Credito (UF)</t>
  </si>
  <si>
    <t>Pago mensual ($)</t>
  </si>
  <si>
    <t>Cuota Credito</t>
  </si>
  <si>
    <t>Pago anual</t>
  </si>
  <si>
    <t>Diferencia</t>
  </si>
  <si>
    <t>IPC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</si>
</sst>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&quot;$&quot;#,##0.00;[Red]&quot;$&quot;\-#,##0.00"/>
    <numFmt numFmtId="165" formatCode="#,##0.000000000"/>
    <numFmt numFmtId="166" formatCode="0.000000000"/>
    <numFmt numFmtId="167" formatCode="#,##0.00000000"/>
    <numFmt numFmtId="168" formatCode="mmmm d"/>
    <numFmt numFmtId="169" formatCode="_ &quot;$&quot;* #,##0_ ;_ &quot;$&quot;* \-#,##0_ ;_ &quot;$&quot;* &quot;-&quot;_ ;_ @_ "/>
  </numFmts>
  <fonts count="7">
    <font>
      <sz val="11.0"/>
      <color theme="1"/>
      <name val="Calibri"/>
      <scheme val="minor"/>
    </font>
    <font>
      <sz val="10.0"/>
      <color theme="1"/>
      <name val="Arial"/>
    </font>
    <font>
      <b/>
      <sz val="10.0"/>
      <color theme="1"/>
      <name val="Arial"/>
    </font>
    <font/>
    <font>
      <sz val="11.0"/>
      <color theme="1"/>
      <name val="Calibri"/>
    </font>
    <font>
      <b/>
      <sz val="11.0"/>
      <color theme="1"/>
      <name val="Calibri"/>
    </font>
    <font>
      <color theme="1"/>
      <name val="Calibri"/>
      <scheme val="minor"/>
    </font>
  </fonts>
  <fills count="5">
    <fill>
      <patternFill patternType="none"/>
    </fill>
    <fill>
      <patternFill patternType="lightGray"/>
    </fill>
    <fill>
      <patternFill patternType="solid">
        <fgColor rgb="FFB6D7A8"/>
        <bgColor rgb="FFB6D7A8"/>
      </patternFill>
    </fill>
    <fill>
      <patternFill patternType="solid">
        <fgColor rgb="FFD9D9D9"/>
        <bgColor rgb="FFD9D9D9"/>
      </patternFill>
    </fill>
    <fill>
      <patternFill patternType="solid">
        <fgColor theme="6"/>
        <bgColor theme="6"/>
      </patternFill>
    </fill>
  </fills>
  <borders count="12">
    <border/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</border>
    <border>
      <left style="medium">
        <color rgb="FFCCCCCC"/>
      </left>
      <right style="medium">
        <color rgb="FFCCCCCC"/>
      </right>
      <top style="medium">
        <color rgb="FF000000"/>
      </top>
    </border>
    <border>
      <left style="medium">
        <color rgb="FFCCCCCC"/>
      </left>
      <right style="medium">
        <color rgb="FFCCCCCC"/>
      </right>
      <top style="medium">
        <color rgb="FFCCCCCC"/>
      </top>
    </border>
    <border>
      <left style="medium">
        <color rgb="FFCCCCCC"/>
      </left>
      <top style="medium">
        <color rgb="FFCCCCCC"/>
      </top>
      <bottom style="medium">
        <color rgb="FFCCCCCC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right style="medium">
        <color rgb="FFCCCCCC"/>
      </right>
      <top style="medium">
        <color rgb="FFCCCCCC"/>
      </top>
      <bottom style="medium">
        <color rgb="FFCCCCCC"/>
      </bottom>
    </border>
    <border>
      <left style="medium">
        <color rgb="FFCCCCCC"/>
      </left>
      <right style="medium">
        <color rgb="FFCCCCCC"/>
      </right>
      <bottom style="medium">
        <color rgb="FFCCCCCC"/>
      </bottom>
    </border>
    <border>
      <left style="medium">
        <color rgb="FFCCCCCC"/>
      </left>
      <right style="medium">
        <color rgb="FFCCCCCC"/>
      </right>
    </border>
  </borders>
  <cellStyleXfs count="1">
    <xf borderId="0" fillId="0" fontId="0" numFmtId="0" applyAlignment="1" applyFont="1"/>
  </cellStyleXfs>
  <cellXfs count="46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shrinkToFit="0" wrapText="1"/>
    </xf>
    <xf borderId="1" fillId="0" fontId="1" numFmtId="0" xfId="0" applyAlignment="1" applyBorder="1" applyFont="1">
      <alignment shrinkToFit="0" vertical="center" wrapText="1"/>
    </xf>
    <xf borderId="2" fillId="0" fontId="1" numFmtId="0" xfId="0" applyAlignment="1" applyBorder="1" applyFont="1">
      <alignment shrinkToFit="0" vertical="center" wrapText="1"/>
    </xf>
    <xf borderId="3" fillId="0" fontId="1" numFmtId="0" xfId="0" applyAlignment="1" applyBorder="1" applyFont="1">
      <alignment shrinkToFit="0" vertical="center" wrapText="1"/>
    </xf>
    <xf borderId="3" fillId="0" fontId="1" numFmtId="0" xfId="0" applyAlignment="1" applyBorder="1" applyFont="1">
      <alignment shrinkToFit="0" wrapText="1"/>
    </xf>
    <xf borderId="4" fillId="0" fontId="1" numFmtId="0" xfId="0" applyAlignment="1" applyBorder="1" applyFont="1">
      <alignment shrinkToFit="0" wrapText="1"/>
    </xf>
    <xf borderId="5" fillId="0" fontId="1" numFmtId="0" xfId="0" applyAlignment="1" applyBorder="1" applyFont="1">
      <alignment shrinkToFit="0" wrapText="1"/>
    </xf>
    <xf borderId="6" fillId="0" fontId="2" numFmtId="0" xfId="0" applyAlignment="1" applyBorder="1" applyFont="1">
      <alignment horizontal="center" readingOrder="0" shrinkToFit="0" wrapText="1"/>
    </xf>
    <xf borderId="7" fillId="0" fontId="3" numFmtId="0" xfId="0" applyBorder="1" applyFont="1"/>
    <xf borderId="8" fillId="0" fontId="2" numFmtId="0" xfId="0" applyAlignment="1" applyBorder="1" applyFont="1">
      <alignment horizontal="left" shrinkToFit="0" wrapText="1"/>
    </xf>
    <xf borderId="9" fillId="0" fontId="1" numFmtId="0" xfId="0" applyAlignment="1" applyBorder="1" applyFont="1">
      <alignment shrinkToFit="0" wrapText="1"/>
    </xf>
    <xf borderId="1" fillId="0" fontId="2" numFmtId="0" xfId="0" applyAlignment="1" applyBorder="1" applyFont="1">
      <alignment horizontal="center" shrinkToFit="0" wrapText="1"/>
    </xf>
    <xf borderId="1" fillId="0" fontId="2" numFmtId="0" xfId="0" applyAlignment="1" applyBorder="1" applyFont="1">
      <alignment horizontal="center" readingOrder="0" shrinkToFit="0" wrapText="1"/>
    </xf>
    <xf borderId="10" fillId="0" fontId="1" numFmtId="0" xfId="0" applyAlignment="1" applyBorder="1" applyFont="1">
      <alignment shrinkToFit="0" wrapText="1"/>
    </xf>
    <xf borderId="10" fillId="0" fontId="2" numFmtId="0" xfId="0" applyAlignment="1" applyBorder="1" applyFont="1">
      <alignment horizontal="center" shrinkToFit="0" wrapText="1"/>
    </xf>
    <xf borderId="1" fillId="2" fontId="2" numFmtId="0" xfId="0" applyAlignment="1" applyBorder="1" applyFill="1" applyFont="1">
      <alignment horizontal="center" shrinkToFit="0" wrapText="1"/>
    </xf>
    <xf borderId="1" fillId="0" fontId="1" numFmtId="17" xfId="0" applyAlignment="1" applyBorder="1" applyFont="1" applyNumberFormat="1">
      <alignment shrinkToFit="0" wrapText="1"/>
    </xf>
    <xf borderId="1" fillId="0" fontId="1" numFmtId="0" xfId="0" applyAlignment="1" applyBorder="1" applyFont="1">
      <alignment horizontal="right" shrinkToFit="0" wrapText="1"/>
    </xf>
    <xf borderId="1" fillId="0" fontId="1" numFmtId="164" xfId="0" applyAlignment="1" applyBorder="1" applyFont="1" applyNumberFormat="1">
      <alignment shrinkToFit="0" wrapText="1"/>
    </xf>
    <xf borderId="0" fillId="0" fontId="1" numFmtId="0" xfId="0" applyAlignment="1" applyFont="1">
      <alignment horizontal="right" shrinkToFit="0" wrapText="1"/>
    </xf>
    <xf borderId="1" fillId="0" fontId="1" numFmtId="165" xfId="0" applyAlignment="1" applyBorder="1" applyFont="1" applyNumberFormat="1">
      <alignment horizontal="right" shrinkToFit="0" wrapText="1"/>
    </xf>
    <xf borderId="1" fillId="0" fontId="1" numFmtId="164" xfId="0" applyAlignment="1" applyBorder="1" applyFont="1" applyNumberFormat="1">
      <alignment horizontal="right" shrinkToFit="0" wrapText="1"/>
    </xf>
    <xf borderId="1" fillId="0" fontId="1" numFmtId="166" xfId="0" applyAlignment="1" applyBorder="1" applyFont="1" applyNumberFormat="1">
      <alignment horizontal="right" shrinkToFit="0" wrapText="1"/>
    </xf>
    <xf borderId="1" fillId="0" fontId="1" numFmtId="167" xfId="0" applyAlignment="1" applyBorder="1" applyFont="1" applyNumberFormat="1">
      <alignment horizontal="right" shrinkToFit="0" wrapText="1"/>
    </xf>
    <xf borderId="1" fillId="3" fontId="1" numFmtId="164" xfId="0" applyAlignment="1" applyBorder="1" applyFill="1" applyFont="1" applyNumberFormat="1">
      <alignment shrinkToFit="0" wrapText="1"/>
    </xf>
    <xf borderId="0" fillId="0" fontId="4" numFmtId="164" xfId="0" applyFont="1" applyNumberFormat="1"/>
    <xf borderId="8" fillId="0" fontId="2" numFmtId="0" xfId="0" applyAlignment="1" applyBorder="1" applyFont="1">
      <alignment horizontal="center" shrinkToFit="0" wrapText="1"/>
    </xf>
    <xf borderId="8" fillId="0" fontId="5" numFmtId="0" xfId="0" applyAlignment="1" applyBorder="1" applyFont="1">
      <alignment horizontal="center" readingOrder="0"/>
    </xf>
    <xf borderId="8" fillId="4" fontId="5" numFmtId="0" xfId="0" applyAlignment="1" applyBorder="1" applyFill="1" applyFont="1">
      <alignment horizontal="center"/>
    </xf>
    <xf borderId="8" fillId="0" fontId="4" numFmtId="0" xfId="0" applyAlignment="1" applyBorder="1" applyFont="1">
      <alignment horizontal="center" readingOrder="0"/>
    </xf>
    <xf borderId="8" fillId="0" fontId="5" numFmtId="0" xfId="0" applyAlignment="1" applyBorder="1" applyFont="1">
      <alignment horizontal="center"/>
    </xf>
    <xf borderId="8" fillId="4" fontId="2" numFmtId="0" xfId="0" applyAlignment="1" applyBorder="1" applyFont="1">
      <alignment horizontal="center" shrinkToFit="0" wrapText="1"/>
    </xf>
    <xf borderId="5" fillId="0" fontId="1" numFmtId="17" xfId="0" applyAlignment="1" applyBorder="1" applyFont="1" applyNumberFormat="1">
      <alignment shrinkToFit="0" wrapText="1"/>
    </xf>
    <xf borderId="8" fillId="0" fontId="4" numFmtId="0" xfId="0" applyBorder="1" applyFont="1"/>
    <xf borderId="8" fillId="0" fontId="4" numFmtId="2" xfId="0" applyBorder="1" applyFont="1" applyNumberFormat="1"/>
    <xf borderId="8" fillId="0" fontId="1" numFmtId="164" xfId="0" applyAlignment="1" applyBorder="1" applyFont="1" applyNumberFormat="1">
      <alignment horizontal="right" shrinkToFit="0" wrapText="1"/>
    </xf>
    <xf borderId="8" fillId="0" fontId="4" numFmtId="164" xfId="0" applyBorder="1" applyFont="1" applyNumberFormat="1"/>
    <xf borderId="0" fillId="0" fontId="6" numFmtId="168" xfId="0" applyAlignment="1" applyFont="1" applyNumberFormat="1">
      <alignment readingOrder="0"/>
    </xf>
    <xf borderId="8" fillId="0" fontId="1" numFmtId="164" xfId="0" applyAlignment="1" applyBorder="1" applyFont="1" applyNumberFormat="1">
      <alignment shrinkToFit="0" wrapText="1"/>
    </xf>
    <xf borderId="8" fillId="0" fontId="5" numFmtId="0" xfId="0" applyBorder="1" applyFont="1"/>
    <xf borderId="8" fillId="0" fontId="5" numFmtId="169" xfId="0" applyBorder="1" applyFont="1" applyNumberFormat="1"/>
    <xf borderId="0" fillId="0" fontId="5" numFmtId="0" xfId="0" applyFont="1"/>
    <xf borderId="0" fillId="0" fontId="5" numFmtId="169" xfId="0" applyFont="1" applyNumberFormat="1"/>
    <xf borderId="1" fillId="0" fontId="2" numFmtId="0" xfId="0" applyAlignment="1" applyBorder="1" applyFont="1">
      <alignment shrinkToFit="0" wrapText="1"/>
    </xf>
    <xf borderId="11" fillId="0" fontId="1" numFmtId="0" xfId="0" applyAlignment="1" applyBorder="1" applyFont="1">
      <alignment horizontal="right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8.71"/>
    <col customWidth="1" min="3" max="3" width="8.57"/>
    <col customWidth="1" min="4" max="4" width="6.0"/>
    <col customWidth="1" min="5" max="6" width="18.57"/>
    <col customWidth="1" min="7" max="7" width="17.0"/>
    <col customWidth="1" min="8" max="8" width="15.43"/>
    <col customWidth="1" min="9" max="9" width="13.71"/>
    <col customWidth="1" min="10" max="10" width="17.29"/>
    <col customWidth="1" min="11" max="11" width="17.71"/>
    <col customWidth="1" min="12" max="12" width="10.71"/>
    <col customWidth="1" min="13" max="13" width="14.71"/>
    <col customWidth="1" min="14" max="26" width="10.71"/>
  </cols>
  <sheetData>
    <row r="1" ht="14.25" customHeight="1">
      <c r="A1" s="1"/>
      <c r="B1" s="2"/>
      <c r="C1" s="3"/>
      <c r="D1" s="4"/>
      <c r="E1" s="5"/>
      <c r="F1" s="6"/>
      <c r="G1" s="1"/>
      <c r="H1" s="1"/>
      <c r="I1" s="1"/>
      <c r="J1" s="1"/>
      <c r="K1" s="1"/>
    </row>
    <row r="2" ht="14.25" customHeight="1">
      <c r="A2" s="1"/>
      <c r="B2" s="1"/>
      <c r="C2" s="7"/>
      <c r="D2" s="8" t="s">
        <v>0</v>
      </c>
      <c r="E2" s="9"/>
      <c r="F2" s="10">
        <v>30991.74</v>
      </c>
      <c r="G2" s="11"/>
      <c r="H2" s="1"/>
      <c r="I2" s="1"/>
      <c r="J2" s="1"/>
      <c r="K2" s="1"/>
    </row>
    <row r="3" ht="14.25" customHeight="1">
      <c r="A3" s="12" t="s">
        <v>1</v>
      </c>
      <c r="B3" s="13" t="s">
        <v>2</v>
      </c>
      <c r="C3" s="13" t="s">
        <v>3</v>
      </c>
      <c r="D3" s="14"/>
      <c r="E3" s="15" t="s">
        <v>4</v>
      </c>
      <c r="F3" s="15" t="s">
        <v>5</v>
      </c>
      <c r="G3" s="12" t="s">
        <v>6</v>
      </c>
      <c r="H3" s="16" t="s">
        <v>7</v>
      </c>
      <c r="I3" s="12" t="s">
        <v>8</v>
      </c>
      <c r="J3" s="12" t="s">
        <v>9</v>
      </c>
      <c r="K3" s="12" t="s">
        <v>10</v>
      </c>
    </row>
    <row r="4" ht="14.25" customHeight="1">
      <c r="A4" s="17">
        <v>44501.0</v>
      </c>
      <c r="B4" s="18">
        <v>30.0</v>
      </c>
      <c r="C4" s="18">
        <v>0.5</v>
      </c>
      <c r="D4" s="1"/>
      <c r="E4" s="1"/>
      <c r="F4" s="1"/>
      <c r="G4" s="1"/>
      <c r="H4" s="1"/>
      <c r="I4" s="1"/>
      <c r="J4" s="1"/>
      <c r="K4" s="1"/>
    </row>
    <row r="5" ht="14.25" customHeight="1">
      <c r="A5" s="17">
        <v>44531.0</v>
      </c>
      <c r="B5" s="18">
        <v>31.0</v>
      </c>
      <c r="C5" s="18">
        <v>0.8</v>
      </c>
      <c r="D5" s="1"/>
      <c r="E5" s="1"/>
      <c r="F5" s="1"/>
      <c r="G5" s="1"/>
      <c r="H5" s="1">
        <f>(1+C4/100)^(1/B5)</f>
        <v>1.000160901</v>
      </c>
      <c r="I5" s="1"/>
      <c r="J5" s="1"/>
      <c r="K5" s="19">
        <v>30991.74</v>
      </c>
      <c r="M5" s="20"/>
    </row>
    <row r="6" ht="14.25" customHeight="1">
      <c r="A6" s="17">
        <v>44562.0</v>
      </c>
      <c r="B6" s="18">
        <v>31.0</v>
      </c>
      <c r="C6" s="18">
        <v>1.2</v>
      </c>
      <c r="D6" s="21"/>
      <c r="E6" s="22">
        <f>K5*H5</f>
        <v>30996.72661</v>
      </c>
      <c r="F6" s="22">
        <f>K5*(H5)^5</f>
        <v>31016.68109</v>
      </c>
      <c r="G6" s="22">
        <f>F2*(H5)^9</f>
        <v>31036.64842</v>
      </c>
      <c r="H6" s="23">
        <f t="shared" ref="H6:H17" si="1">(1+C5/100)^(1/B6)</f>
        <v>1.000257071</v>
      </c>
      <c r="I6" s="22">
        <f t="shared" ref="I6:I17" si="2">G6*H6</f>
        <v>31044.62703</v>
      </c>
      <c r="J6" s="22">
        <f>G6*H6^(B6-20)</f>
        <v>31124.52608</v>
      </c>
      <c r="K6" s="22">
        <f t="shared" ref="K6:K17" si="3">G6*H6^(B6-9)</f>
        <v>31212.65256</v>
      </c>
      <c r="M6" s="20"/>
    </row>
    <row r="7" ht="14.25" customHeight="1">
      <c r="A7" s="17">
        <v>44593.0</v>
      </c>
      <c r="B7" s="18">
        <v>28.0</v>
      </c>
      <c r="C7" s="18">
        <v>0.3</v>
      </c>
      <c r="D7" s="24"/>
      <c r="E7" s="25"/>
      <c r="F7" s="19">
        <f t="shared" ref="F7:F17" si="4">K6*H6^5</f>
        <v>31252.79249</v>
      </c>
      <c r="G7" s="19">
        <f t="shared" ref="G7:G17" si="5">K6*H6^9</f>
        <v>31284.94161</v>
      </c>
      <c r="H7" s="23">
        <f t="shared" si="1"/>
        <v>1.000426111</v>
      </c>
      <c r="I7" s="19">
        <f t="shared" si="2"/>
        <v>31298.27247</v>
      </c>
      <c r="J7" s="25"/>
      <c r="K7" s="19">
        <f t="shared" si="3"/>
        <v>31539.20169</v>
      </c>
      <c r="M7" s="20"/>
    </row>
    <row r="8" ht="14.25" customHeight="1">
      <c r="A8" s="17">
        <v>44621.0</v>
      </c>
      <c r="B8" s="18">
        <v>31.0</v>
      </c>
      <c r="C8" s="18">
        <v>1.9</v>
      </c>
      <c r="D8" s="24"/>
      <c r="E8" s="25"/>
      <c r="F8" s="19">
        <f t="shared" si="4"/>
        <v>31606.45501</v>
      </c>
      <c r="G8" s="19">
        <f t="shared" si="5"/>
        <v>31660.36091</v>
      </c>
      <c r="H8" s="18">
        <f t="shared" si="1"/>
        <v>1.000096634</v>
      </c>
      <c r="I8" s="19">
        <f t="shared" si="2"/>
        <v>31663.42037</v>
      </c>
      <c r="J8" s="25"/>
      <c r="K8" s="19">
        <f t="shared" si="3"/>
        <v>31727.73752</v>
      </c>
      <c r="M8" s="20"/>
    </row>
    <row r="9" ht="14.25" customHeight="1">
      <c r="A9" s="17">
        <v>44652.0</v>
      </c>
      <c r="B9" s="18">
        <v>30.0</v>
      </c>
      <c r="C9" s="18">
        <v>1.4</v>
      </c>
      <c r="D9" s="24"/>
      <c r="E9" s="25"/>
      <c r="F9" s="19">
        <f t="shared" si="4"/>
        <v>31743.07037</v>
      </c>
      <c r="G9" s="19">
        <f t="shared" si="5"/>
        <v>31755.34199</v>
      </c>
      <c r="H9" s="18">
        <f t="shared" si="1"/>
        <v>1.000627589</v>
      </c>
      <c r="I9" s="19">
        <f t="shared" si="2"/>
        <v>31775.27128</v>
      </c>
      <c r="J9" s="25"/>
      <c r="K9" s="19">
        <f t="shared" si="3"/>
        <v>32176.49415</v>
      </c>
      <c r="M9" s="20"/>
    </row>
    <row r="10" ht="14.25" customHeight="1">
      <c r="A10" s="17">
        <v>44682.0</v>
      </c>
      <c r="B10" s="18">
        <v>31.0</v>
      </c>
      <c r="C10" s="18">
        <v>1.2</v>
      </c>
      <c r="D10" s="24"/>
      <c r="E10" s="25"/>
      <c r="F10" s="19">
        <f t="shared" si="4"/>
        <v>32277.58898</v>
      </c>
      <c r="G10" s="19">
        <f t="shared" si="5"/>
        <v>32358.69349</v>
      </c>
      <c r="H10" s="18">
        <f t="shared" si="1"/>
        <v>1.000448581</v>
      </c>
      <c r="I10" s="19">
        <f t="shared" si="2"/>
        <v>32373.20899</v>
      </c>
      <c r="J10" s="25"/>
      <c r="K10" s="19">
        <f t="shared" si="3"/>
        <v>32679.5433</v>
      </c>
      <c r="M10" s="20"/>
    </row>
    <row r="11" ht="14.25" customHeight="1">
      <c r="A11" s="17">
        <v>44713.0</v>
      </c>
      <c r="B11" s="18">
        <v>30.0</v>
      </c>
      <c r="C11" s="18">
        <v>0.9</v>
      </c>
      <c r="D11" s="24"/>
      <c r="E11" s="25"/>
      <c r="F11" s="19">
        <f t="shared" si="4"/>
        <v>32752.90626</v>
      </c>
      <c r="G11" s="19">
        <f t="shared" si="5"/>
        <v>32811.71519</v>
      </c>
      <c r="H11" s="18">
        <f t="shared" si="1"/>
        <v>1.000397698</v>
      </c>
      <c r="I11" s="19">
        <f t="shared" si="2"/>
        <v>32824.76435</v>
      </c>
      <c r="J11" s="25"/>
      <c r="K11" s="19">
        <f t="shared" si="3"/>
        <v>33086.84005</v>
      </c>
      <c r="M11" s="20"/>
    </row>
    <row r="12" ht="14.25" customHeight="1">
      <c r="A12" s="17">
        <v>44743.0</v>
      </c>
      <c r="B12" s="18">
        <v>31.0</v>
      </c>
      <c r="C12" s="18">
        <v>1.4</v>
      </c>
      <c r="D12" s="24"/>
      <c r="E12" s="25"/>
      <c r="F12" s="19">
        <f t="shared" si="4"/>
        <v>33152.68527</v>
      </c>
      <c r="G12" s="19">
        <f t="shared" si="5"/>
        <v>33205.45578</v>
      </c>
      <c r="H12" s="18">
        <f t="shared" si="1"/>
        <v>1.000289066</v>
      </c>
      <c r="I12" s="19">
        <f t="shared" si="2"/>
        <v>33215.05434</v>
      </c>
      <c r="J12" s="25"/>
      <c r="K12" s="19">
        <f t="shared" si="3"/>
        <v>33417.26622</v>
      </c>
      <c r="M12" s="20"/>
    </row>
    <row r="13" ht="14.25" customHeight="1">
      <c r="A13" s="17">
        <v>44774.0</v>
      </c>
      <c r="B13" s="18">
        <v>31.0</v>
      </c>
      <c r="C13" s="18">
        <v>1.2</v>
      </c>
      <c r="D13" s="24"/>
      <c r="E13" s="25"/>
      <c r="F13" s="19">
        <f t="shared" si="4"/>
        <v>33465.59308</v>
      </c>
      <c r="G13" s="19">
        <f t="shared" si="5"/>
        <v>33504.30488</v>
      </c>
      <c r="H13" s="18">
        <f t="shared" si="1"/>
        <v>1.000448581</v>
      </c>
      <c r="I13" s="19">
        <f t="shared" si="2"/>
        <v>33519.33429</v>
      </c>
      <c r="J13" s="25"/>
      <c r="K13" s="19">
        <f t="shared" si="3"/>
        <v>33836.5139</v>
      </c>
      <c r="M13" s="20"/>
    </row>
    <row r="14" ht="14.25" customHeight="1">
      <c r="A14" s="17">
        <v>44805.0</v>
      </c>
      <c r="B14" s="18">
        <v>30.0</v>
      </c>
      <c r="C14" s="18">
        <v>0.9</v>
      </c>
      <c r="D14" s="24"/>
      <c r="E14" s="25"/>
      <c r="F14" s="19">
        <f t="shared" si="4"/>
        <v>33912.47417</v>
      </c>
      <c r="G14" s="19">
        <f t="shared" si="5"/>
        <v>33973.36515</v>
      </c>
      <c r="H14" s="18">
        <f t="shared" si="1"/>
        <v>1.000397698</v>
      </c>
      <c r="I14" s="19">
        <f t="shared" si="2"/>
        <v>33986.87629</v>
      </c>
      <c r="J14" s="25"/>
      <c r="K14" s="19">
        <f t="shared" si="3"/>
        <v>34258.23039</v>
      </c>
      <c r="M14" s="20"/>
    </row>
    <row r="15" ht="14.25" customHeight="1">
      <c r="A15" s="17">
        <v>44835.0</v>
      </c>
      <c r="B15" s="18">
        <v>31.0</v>
      </c>
      <c r="C15" s="18">
        <v>0.5</v>
      </c>
      <c r="D15" s="24"/>
      <c r="E15" s="25"/>
      <c r="F15" s="19">
        <f t="shared" si="4"/>
        <v>34326.40676</v>
      </c>
      <c r="G15" s="19">
        <f t="shared" si="5"/>
        <v>34381.04553</v>
      </c>
      <c r="H15" s="18">
        <f t="shared" si="1"/>
        <v>1.000289066</v>
      </c>
      <c r="I15" s="19">
        <f t="shared" si="2"/>
        <v>34390.98391</v>
      </c>
      <c r="J15" s="25"/>
      <c r="K15" s="19">
        <f t="shared" si="3"/>
        <v>34600.35481</v>
      </c>
      <c r="M15" s="20"/>
    </row>
    <row r="16" ht="14.25" customHeight="1">
      <c r="A16" s="17">
        <v>44866.0</v>
      </c>
      <c r="B16" s="18">
        <v>30.0</v>
      </c>
      <c r="C16" s="18">
        <v>1.0</v>
      </c>
      <c r="D16" s="24"/>
      <c r="E16" s="25"/>
      <c r="F16" s="19">
        <f t="shared" si="4"/>
        <v>34650.39261</v>
      </c>
      <c r="G16" s="19">
        <f t="shared" si="5"/>
        <v>34690.47494</v>
      </c>
      <c r="H16" s="18">
        <f t="shared" si="1"/>
        <v>1.000166265</v>
      </c>
      <c r="I16" s="19">
        <f t="shared" si="2"/>
        <v>34696.24276</v>
      </c>
      <c r="J16" s="25"/>
      <c r="K16" s="19">
        <f t="shared" si="3"/>
        <v>34811.80074</v>
      </c>
      <c r="M16" s="20"/>
    </row>
    <row r="17" ht="14.25" customHeight="1">
      <c r="A17" s="17">
        <v>44896.0</v>
      </c>
      <c r="B17" s="18">
        <v>31.0</v>
      </c>
      <c r="C17" s="18">
        <v>0.3</v>
      </c>
      <c r="D17" s="24"/>
      <c r="E17" s="25"/>
      <c r="F17" s="19">
        <f t="shared" si="4"/>
        <v>34840.75032</v>
      </c>
      <c r="G17" s="19">
        <f t="shared" si="5"/>
        <v>34863.92731</v>
      </c>
      <c r="H17" s="23">
        <f t="shared" si="1"/>
        <v>1.00032103</v>
      </c>
      <c r="I17" s="19">
        <f t="shared" si="2"/>
        <v>34875.11968</v>
      </c>
      <c r="J17" s="25"/>
      <c r="K17" s="19">
        <f t="shared" si="3"/>
        <v>35110.99111</v>
      </c>
    </row>
    <row r="18" ht="14.25" customHeight="1"/>
    <row r="19" ht="14.25" customHeight="1"/>
    <row r="20" ht="14.25" customHeight="1">
      <c r="F20" s="26"/>
      <c r="K20" s="26"/>
    </row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mergeCells count="1">
    <mergeCell ref="D2:E2"/>
  </mergeCells>
  <printOptions/>
  <pageMargins bottom="0.75" footer="0.0" header="0.0" left="0.25" right="0.25" top="0.75"/>
  <pageSetup paperSize="9" scale="95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0.71"/>
    <col customWidth="1" min="2" max="2" width="16.43"/>
    <col customWidth="1" min="3" max="3" width="10.71"/>
    <col customWidth="1" min="4" max="4" width="15.57"/>
    <col customWidth="1" min="5" max="6" width="10.71"/>
    <col customWidth="1" min="7" max="7" width="11.29"/>
    <col customWidth="1" min="8" max="8" width="14.86"/>
    <col customWidth="1" min="9" max="9" width="12.57"/>
    <col customWidth="1" min="10" max="10" width="14.71"/>
    <col customWidth="1" min="11" max="14" width="10.71"/>
    <col customWidth="1" min="15" max="15" width="13.0"/>
    <col customWidth="1" min="16" max="26" width="10.71"/>
  </cols>
  <sheetData>
    <row r="1" ht="14.25" customHeight="1"/>
    <row r="2" ht="14.25" customHeight="1"/>
    <row r="3" ht="14.25" customHeight="1">
      <c r="A3" s="27" t="s">
        <v>1</v>
      </c>
      <c r="B3" s="28" t="s">
        <v>11</v>
      </c>
      <c r="C3" s="29" t="str">
        <f>'Hoja 1'!F3</f>
        <v>UF Día 5</v>
      </c>
      <c r="D3" s="30" t="s">
        <v>12</v>
      </c>
      <c r="G3" s="27" t="s">
        <v>1</v>
      </c>
      <c r="H3" s="31" t="s">
        <v>13</v>
      </c>
      <c r="I3" s="32" t="str">
        <f>'Hoja 1'!K3</f>
        <v>UF último día del mes</v>
      </c>
      <c r="J3" s="30" t="s">
        <v>12</v>
      </c>
    </row>
    <row r="4" ht="14.25" customHeight="1">
      <c r="A4" s="33">
        <v>44562.0</v>
      </c>
      <c r="B4" s="34">
        <v>16.25</v>
      </c>
      <c r="C4" s="35">
        <f>'Hoja 1'!F6</f>
        <v>31016.68109</v>
      </c>
      <c r="D4" s="34">
        <f t="shared" ref="D4:D15" si="1">B4*C4</f>
        <v>504021.0678</v>
      </c>
      <c r="G4" s="33">
        <v>44562.0</v>
      </c>
      <c r="H4" s="34">
        <v>16.25</v>
      </c>
      <c r="I4" s="36">
        <f>'Hoja 1'!K6</f>
        <v>31212.65256</v>
      </c>
      <c r="J4" s="37">
        <f t="shared" ref="J4:J15" si="2">H4*I4</f>
        <v>507205.6041</v>
      </c>
      <c r="M4" s="38"/>
    </row>
    <row r="5" ht="14.25" customHeight="1">
      <c r="A5" s="33">
        <v>44593.0</v>
      </c>
      <c r="B5" s="34">
        <v>16.25</v>
      </c>
      <c r="C5" s="35">
        <f>'Hoja 1'!F7</f>
        <v>31252.79249</v>
      </c>
      <c r="D5" s="34">
        <f t="shared" si="1"/>
        <v>507857.878</v>
      </c>
      <c r="G5" s="33">
        <v>44593.0</v>
      </c>
      <c r="H5" s="34">
        <v>16.25</v>
      </c>
      <c r="I5" s="39">
        <f>'Hoja 1'!K7</f>
        <v>31539.20169</v>
      </c>
      <c r="J5" s="37">
        <f t="shared" si="2"/>
        <v>512512.0275</v>
      </c>
    </row>
    <row r="6" ht="14.25" customHeight="1">
      <c r="A6" s="33">
        <v>44621.0</v>
      </c>
      <c r="B6" s="34">
        <v>16.25</v>
      </c>
      <c r="C6" s="35">
        <f>'Hoja 1'!F8</f>
        <v>31606.45501</v>
      </c>
      <c r="D6" s="34">
        <f t="shared" si="1"/>
        <v>513604.8939</v>
      </c>
      <c r="G6" s="33">
        <v>44621.0</v>
      </c>
      <c r="H6" s="34">
        <v>16.25</v>
      </c>
      <c r="I6" s="39">
        <f>'Hoja 1'!K8</f>
        <v>31727.73752</v>
      </c>
      <c r="J6" s="37">
        <f t="shared" si="2"/>
        <v>515575.7347</v>
      </c>
    </row>
    <row r="7" ht="14.25" customHeight="1">
      <c r="A7" s="33">
        <v>44652.0</v>
      </c>
      <c r="B7" s="34">
        <v>16.25</v>
      </c>
      <c r="C7" s="35">
        <f>'Hoja 1'!F9</f>
        <v>31743.07037</v>
      </c>
      <c r="D7" s="34">
        <f t="shared" si="1"/>
        <v>515824.8935</v>
      </c>
      <c r="G7" s="33">
        <v>44652.0</v>
      </c>
      <c r="H7" s="34">
        <v>16.25</v>
      </c>
      <c r="I7" s="39">
        <f>'Hoja 1'!K9</f>
        <v>32176.49415</v>
      </c>
      <c r="J7" s="37">
        <f t="shared" si="2"/>
        <v>522868.03</v>
      </c>
    </row>
    <row r="8" ht="14.25" customHeight="1">
      <c r="A8" s="33">
        <v>44682.0</v>
      </c>
      <c r="B8" s="34">
        <v>16.25</v>
      </c>
      <c r="C8" s="35">
        <f>'Hoja 1'!F10</f>
        <v>32277.58898</v>
      </c>
      <c r="D8" s="34">
        <f t="shared" si="1"/>
        <v>524510.8209</v>
      </c>
      <c r="G8" s="33">
        <v>44682.0</v>
      </c>
      <c r="H8" s="34">
        <v>16.25</v>
      </c>
      <c r="I8" s="39">
        <f>'Hoja 1'!K10</f>
        <v>32679.5433</v>
      </c>
      <c r="J8" s="37">
        <f t="shared" si="2"/>
        <v>531042.5786</v>
      </c>
    </row>
    <row r="9" ht="14.25" customHeight="1">
      <c r="A9" s="33">
        <v>44713.0</v>
      </c>
      <c r="B9" s="34">
        <v>16.25</v>
      </c>
      <c r="C9" s="35">
        <f>'Hoja 1'!F11</f>
        <v>32752.90626</v>
      </c>
      <c r="D9" s="34">
        <f t="shared" si="1"/>
        <v>532234.7267</v>
      </c>
      <c r="G9" s="33">
        <v>44713.0</v>
      </c>
      <c r="H9" s="34">
        <v>16.25</v>
      </c>
      <c r="I9" s="39">
        <f>'Hoja 1'!K11</f>
        <v>33086.84005</v>
      </c>
      <c r="J9" s="37">
        <f t="shared" si="2"/>
        <v>537661.1508</v>
      </c>
    </row>
    <row r="10" ht="14.25" customHeight="1">
      <c r="A10" s="33">
        <v>44743.0</v>
      </c>
      <c r="B10" s="34">
        <v>16.25</v>
      </c>
      <c r="C10" s="35">
        <f>'Hoja 1'!F12</f>
        <v>33152.68527</v>
      </c>
      <c r="D10" s="34">
        <f t="shared" si="1"/>
        <v>538731.1356</v>
      </c>
      <c r="G10" s="33">
        <v>44743.0</v>
      </c>
      <c r="H10" s="34">
        <v>16.25</v>
      </c>
      <c r="I10" s="39">
        <f>'Hoja 1'!K12</f>
        <v>33417.26622</v>
      </c>
      <c r="J10" s="37">
        <f t="shared" si="2"/>
        <v>543030.5761</v>
      </c>
    </row>
    <row r="11" ht="14.25" customHeight="1">
      <c r="A11" s="33">
        <v>44774.0</v>
      </c>
      <c r="B11" s="34">
        <v>16.25</v>
      </c>
      <c r="C11" s="35">
        <f>'Hoja 1'!F13</f>
        <v>33465.59308</v>
      </c>
      <c r="D11" s="34">
        <f t="shared" si="1"/>
        <v>543815.8875</v>
      </c>
      <c r="G11" s="33">
        <v>44774.0</v>
      </c>
      <c r="H11" s="34">
        <v>16.25</v>
      </c>
      <c r="I11" s="39">
        <f>'Hoja 1'!K13</f>
        <v>33836.5139</v>
      </c>
      <c r="J11" s="37">
        <f t="shared" si="2"/>
        <v>549843.3509</v>
      </c>
    </row>
    <row r="12" ht="14.25" customHeight="1">
      <c r="A12" s="33">
        <v>44805.0</v>
      </c>
      <c r="B12" s="34">
        <v>16.25</v>
      </c>
      <c r="C12" s="35">
        <f>'Hoja 1'!F14</f>
        <v>33912.47417</v>
      </c>
      <c r="D12" s="34">
        <f t="shared" si="1"/>
        <v>551077.7053</v>
      </c>
      <c r="G12" s="33">
        <v>44805.0</v>
      </c>
      <c r="H12" s="34">
        <v>16.25</v>
      </c>
      <c r="I12" s="39">
        <f>'Hoja 1'!K14</f>
        <v>34258.23039</v>
      </c>
      <c r="J12" s="37">
        <f t="shared" si="2"/>
        <v>556696.2438</v>
      </c>
    </row>
    <row r="13" ht="14.25" customHeight="1">
      <c r="A13" s="33">
        <v>44835.0</v>
      </c>
      <c r="B13" s="34">
        <v>16.25</v>
      </c>
      <c r="C13" s="35">
        <f>'Hoja 1'!F15</f>
        <v>34326.40676</v>
      </c>
      <c r="D13" s="34">
        <f t="shared" si="1"/>
        <v>557804.1098</v>
      </c>
      <c r="G13" s="33">
        <v>44835.0</v>
      </c>
      <c r="H13" s="34">
        <v>16.25</v>
      </c>
      <c r="I13" s="39">
        <f>'Hoja 1'!K15</f>
        <v>34600.35481</v>
      </c>
      <c r="J13" s="37">
        <f t="shared" si="2"/>
        <v>562255.7656</v>
      </c>
    </row>
    <row r="14" ht="14.25" customHeight="1">
      <c r="A14" s="33">
        <v>44866.0</v>
      </c>
      <c r="B14" s="34">
        <v>16.25</v>
      </c>
      <c r="C14" s="35">
        <f>'Hoja 1'!F16</f>
        <v>34650.39261</v>
      </c>
      <c r="D14" s="34">
        <f t="shared" si="1"/>
        <v>563068.8798</v>
      </c>
      <c r="G14" s="33">
        <v>44866.0</v>
      </c>
      <c r="H14" s="34">
        <v>16.25</v>
      </c>
      <c r="I14" s="39">
        <f>'Hoja 1'!K16</f>
        <v>34811.80074</v>
      </c>
      <c r="J14" s="37">
        <f t="shared" si="2"/>
        <v>565691.762</v>
      </c>
    </row>
    <row r="15" ht="14.25" customHeight="1">
      <c r="A15" s="33">
        <v>44896.0</v>
      </c>
      <c r="B15" s="34">
        <v>16.25</v>
      </c>
      <c r="C15" s="35">
        <f>'Hoja 1'!F17</f>
        <v>34840.75032</v>
      </c>
      <c r="D15" s="34">
        <f t="shared" si="1"/>
        <v>566162.1926</v>
      </c>
      <c r="G15" s="33">
        <v>44896.0</v>
      </c>
      <c r="H15" s="34">
        <v>16.25</v>
      </c>
      <c r="I15" s="39">
        <f>'Hoja 1'!K17</f>
        <v>35110.99111</v>
      </c>
      <c r="J15" s="37">
        <f t="shared" si="2"/>
        <v>570553.6055</v>
      </c>
    </row>
    <row r="16" ht="14.25" customHeight="1"/>
    <row r="17" ht="14.25" customHeight="1"/>
    <row r="18" ht="14.25" customHeight="1">
      <c r="C18" s="40" t="s">
        <v>14</v>
      </c>
      <c r="D18" s="41">
        <f>SUM(D4:D15)</f>
        <v>6418714.192</v>
      </c>
      <c r="I18" s="40" t="s">
        <v>14</v>
      </c>
      <c r="J18" s="41">
        <f>SUM(J4:J15)</f>
        <v>6474936.43</v>
      </c>
    </row>
    <row r="19" ht="14.25" customHeight="1"/>
    <row r="20" ht="14.25" customHeight="1"/>
    <row r="21" ht="14.25" customHeight="1">
      <c r="E21" s="42" t="s">
        <v>15</v>
      </c>
      <c r="F21" s="43">
        <f>J18-D18</f>
        <v>56222.23795</v>
      </c>
    </row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10.71"/>
  </cols>
  <sheetData>
    <row r="1" ht="14.25" customHeight="1">
      <c r="A1" s="44" t="s">
        <v>1</v>
      </c>
      <c r="B1" s="44" t="s">
        <v>16</v>
      </c>
    </row>
    <row r="2" ht="14.25" customHeight="1">
      <c r="A2" s="17">
        <v>44501.0</v>
      </c>
      <c r="B2" s="18">
        <v>0.5</v>
      </c>
    </row>
    <row r="3" ht="14.25" customHeight="1">
      <c r="A3" s="17">
        <v>44531.0</v>
      </c>
      <c r="B3" s="18">
        <v>0.8</v>
      </c>
    </row>
    <row r="4" ht="14.25" customHeight="1">
      <c r="A4" s="17">
        <v>44562.0</v>
      </c>
      <c r="B4" s="18">
        <v>1.2</v>
      </c>
    </row>
    <row r="5" ht="14.25" customHeight="1">
      <c r="A5" s="17">
        <v>44593.0</v>
      </c>
      <c r="B5" s="18">
        <v>0.3</v>
      </c>
    </row>
    <row r="6" ht="14.25" customHeight="1">
      <c r="A6" s="17">
        <v>44621.0</v>
      </c>
      <c r="B6" s="18">
        <v>1.9</v>
      </c>
    </row>
    <row r="7" ht="14.25" customHeight="1">
      <c r="A7" s="17">
        <v>44652.0</v>
      </c>
      <c r="B7" s="18">
        <v>1.4</v>
      </c>
    </row>
    <row r="8" ht="14.25" customHeight="1">
      <c r="A8" s="17">
        <v>44682.0</v>
      </c>
      <c r="B8" s="18">
        <v>1.2</v>
      </c>
    </row>
    <row r="9" ht="14.25" customHeight="1">
      <c r="A9" s="17">
        <v>44713.0</v>
      </c>
      <c r="B9" s="18">
        <v>0.9</v>
      </c>
    </row>
    <row r="10" ht="14.25" customHeight="1">
      <c r="A10" s="17">
        <v>44743.0</v>
      </c>
      <c r="B10" s="18">
        <v>1.4</v>
      </c>
    </row>
    <row r="11" ht="14.25" customHeight="1">
      <c r="A11" s="17">
        <v>44774.0</v>
      </c>
      <c r="B11" s="18">
        <v>1.2</v>
      </c>
    </row>
    <row r="12" ht="14.25" customHeight="1">
      <c r="A12" s="17">
        <v>44805.0</v>
      </c>
      <c r="B12" s="18">
        <v>0.9</v>
      </c>
    </row>
    <row r="13" ht="14.25" customHeight="1">
      <c r="A13" s="17">
        <v>44835.0</v>
      </c>
      <c r="B13" s="18">
        <v>0.5</v>
      </c>
    </row>
    <row r="14" ht="14.25" customHeight="1">
      <c r="A14" s="17">
        <v>44866.0</v>
      </c>
      <c r="B14" s="18">
        <v>1.0</v>
      </c>
    </row>
    <row r="15" ht="14.25" customHeight="1">
      <c r="A15" s="17">
        <v>44896.0</v>
      </c>
      <c r="B15" s="18">
        <v>0.3</v>
      </c>
    </row>
    <row r="16" ht="14.25" customHeight="1">
      <c r="A16" s="17">
        <v>44927.0</v>
      </c>
      <c r="B16" s="45">
        <v>0.8</v>
      </c>
    </row>
    <row r="17" ht="14.25" customHeight="1">
      <c r="A17" s="17">
        <v>44958.0</v>
      </c>
      <c r="B17" s="18">
        <v>-0.1</v>
      </c>
    </row>
    <row r="18" ht="14.25" customHeight="1">
      <c r="A18" s="17">
        <v>44986.0</v>
      </c>
      <c r="B18" s="18">
        <v>1.1</v>
      </c>
    </row>
    <row r="19" ht="14.25" customHeight="1">
      <c r="A19" s="17">
        <v>45017.0</v>
      </c>
      <c r="B19" s="18">
        <v>0.3</v>
      </c>
    </row>
    <row r="20" ht="14.25" customHeight="1">
      <c r="A20" s="17"/>
      <c r="B20" s="18"/>
    </row>
    <row r="21" ht="14.25" customHeight="1">
      <c r="A21" s="17"/>
      <c r="B21" s="18"/>
    </row>
    <row r="22" ht="14.25" customHeight="1">
      <c r="A22" s="17"/>
      <c r="B22" s="18"/>
    </row>
    <row r="23" ht="14.25" customHeight="1">
      <c r="A23" s="17"/>
      <c r="B23" s="18"/>
    </row>
    <row r="24" ht="14.25" customHeight="1">
      <c r="A24" s="17"/>
      <c r="B24" s="18"/>
    </row>
    <row r="25" ht="14.25" customHeight="1">
      <c r="A25" s="17"/>
      <c r="B25" s="18"/>
    </row>
    <row r="26" ht="14.25" customHeight="1">
      <c r="A26" s="17"/>
      <c r="B26" s="18"/>
    </row>
    <row r="27" ht="14.25" customHeight="1">
      <c r="A27" s="17"/>
      <c r="B27" s="18"/>
    </row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2023-05-19T02:43:15Z</dcterms:created>
  <dc:creator>gbaez</dc:creator>
</cp:coreProperties>
</file>